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/>
  <c r="K19"/>
  <c r="AB19" s="1"/>
  <c r="K18"/>
  <c r="AA18" s="1"/>
  <c r="AD19" l="1"/>
  <c r="AC19"/>
  <c r="AB18"/>
  <c r="AC18" l="1"/>
  <c r="AC20" s="1"/>
  <c r="AD18"/>
</calcChain>
</file>

<file path=xl/sharedStrings.xml><?xml version="1.0" encoding="utf-8"?>
<sst xmlns="http://schemas.openxmlformats.org/spreadsheetml/2006/main" count="90" uniqueCount="85">
  <si>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</si>
  <si>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</si>
  <si>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</si>
  <si>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</si>
  <si>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</si>
  <si>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</si>
  <si>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</si>
  <si>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З/ЗЕ</t>
  </si>
  <si>
    <t>Наименование подгруппы</t>
  </si>
  <si>
    <t>Шины дя автоспецтехники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</si>
  <si>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</si>
  <si>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</si>
  <si>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</si>
  <si>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</si>
  <si>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</si>
  <si>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</si>
  <si>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</si>
  <si>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</si>
  <si>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</si>
  <si>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</si>
  <si>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</si>
  <si>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</si>
  <si>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</si>
  <si>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</si>
  <si>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</si>
  <si>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</si>
  <si>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</si>
  <si>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</si>
  <si>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</si>
  <si>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</si>
  <si>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</si>
  <si>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</si>
  <si>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</si>
  <si>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</si>
  <si>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</si>
  <si>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</si>
  <si>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ООО «Вираж-Шинторг»</t>
  </si>
  <si>
    <t>ООО «ГАЗТЕХСЕРВИС»</t>
  </si>
  <si>
    <t>ООО «Трэк-Авто»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</si>
  <si>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</si>
  <si>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</si>
  <si>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</si>
  <si>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</si>
  <si>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</si>
  <si>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</si>
  <si>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</si>
  <si>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</si>
  <si>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</si>
  <si>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</si>
  <si>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</si>
  <si>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</si>
  <si>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</si>
  <si>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</si>
  <si>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</si>
  <si>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</si>
  <si>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</si>
  <si>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</si>
  <si>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</si>
  <si>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</si>
  <si>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</si>
  <si>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</si>
  <si>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</si>
  <si>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</si>
  <si>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</si>
  <si>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</si>
  <si>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</si>
  <si>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ЗЕ000082</t>
  </si>
  <si>
    <t>Шина универсальная МАЗ 300х508 КАМА-310 НК</t>
  </si>
  <si>
    <t>шт</t>
  </si>
  <si>
    <t>ЗЕ000145</t>
  </si>
  <si>
    <t>Шина универсальная КамАЗ(Н.Камск) 280х508 КАМА-310 НК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</si>
  <si>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</si>
  <si>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</si>
  <si>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</si>
  <si>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</si>
  <si>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</si>
  <si>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</si>
  <si>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Адександрович  Инженер по подготовке производства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</si>
  <si>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</si>
  <si>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</si>
  <si>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</si>
  <si>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</si>
  <si>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</si>
  <si>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</si>
  <si>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Аблякимов Р.Э. Начальник УМТС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</si>
</sst>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3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charset val="1"/>
    </font>
    <font>
      <sz val="10"/>
      <name val="Times New Roman"/>
      <family val="1"/>
      <charset val="1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2" fillId="0" borderId="0" applyBorder="0" applyProtection="0"/>
  </cellStyleXfs>
  <cellXfs count="59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70920</xdr:colOff>
      <xdr:row>20</xdr:row>
      <xdr:rowOff>109800</xdr:rowOff>
    </xdr:from>
    <xdr:to>
      <xdr:col>28</xdr:col>
      <xdr:colOff>859935</xdr:colOff>
      <xdr:row>20</xdr:row>
      <xdr:rowOff>110160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4322880"/>
          <a:ext cx="8366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33</xdr:row>
      <xdr:rowOff>109800</xdr:rowOff>
    </xdr:from>
    <xdr:to>
      <xdr:col>28</xdr:col>
      <xdr:colOff>859935</xdr:colOff>
      <xdr:row>33</xdr:row>
      <xdr:rowOff>110160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5932440"/>
          <a:ext cx="8366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34</xdr:row>
      <xdr:rowOff>110520</xdr:rowOff>
    </xdr:from>
    <xdr:to>
      <xdr:col>28</xdr:col>
      <xdr:colOff>859935</xdr:colOff>
      <xdr:row>34</xdr:row>
      <xdr:rowOff>110880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6095160"/>
          <a:ext cx="8366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70920</xdr:colOff>
      <xdr:row>32</xdr:row>
      <xdr:rowOff>110160</xdr:rowOff>
    </xdr:from>
    <xdr:to>
      <xdr:col>28</xdr:col>
      <xdr:colOff>859935</xdr:colOff>
      <xdr:row>32</xdr:row>
      <xdr:rowOff>110520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440" y="5771160"/>
          <a:ext cx="83664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0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B28" sqref="AB28"/>
    </sheetView>
  </sheetViews>
  <sheetFormatPr defaultRowHeight="12.75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5.7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>
      <c r="C10" s="20" t="s">
        <v>12</v>
      </c>
      <c r="D10" s="13" t="s">
        <v>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6.5" customHeight="1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83</v>
      </c>
      <c r="K14" s="11" t="s">
        <v>23</v>
      </c>
      <c r="L14" s="9" t="s">
        <v>24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25</v>
      </c>
      <c r="AB14" s="7" t="s">
        <v>26</v>
      </c>
      <c r="AC14" s="11" t="s">
        <v>27</v>
      </c>
      <c r="AD14" s="6" t="s">
        <v>28</v>
      </c>
    </row>
    <row r="15" spans="1:30" ht="12.75" customHeight="1">
      <c r="A15" s="11"/>
      <c r="B15" s="11"/>
      <c r="C15" s="11"/>
      <c r="D15" s="11"/>
      <c r="E15" s="11"/>
      <c r="F15" s="11" t="s">
        <v>29</v>
      </c>
      <c r="G15" s="11" t="s">
        <v>30</v>
      </c>
      <c r="H15" s="11" t="s">
        <v>31</v>
      </c>
      <c r="I15" s="11" t="s">
        <v>32</v>
      </c>
      <c r="J15" s="10"/>
      <c r="K15" s="10"/>
      <c r="L15" s="5" t="s">
        <v>33</v>
      </c>
      <c r="M15" s="5"/>
      <c r="N15" s="5"/>
      <c r="O15" s="5"/>
      <c r="P15" s="5"/>
      <c r="Q15" s="5" t="s">
        <v>34</v>
      </c>
      <c r="R15" s="5"/>
      <c r="S15" s="5"/>
      <c r="T15" s="5"/>
      <c r="U15" s="5"/>
      <c r="V15" s="11" t="s">
        <v>35</v>
      </c>
      <c r="W15" s="11"/>
      <c r="X15" s="11"/>
      <c r="Y15" s="11"/>
      <c r="Z15" s="11"/>
      <c r="AA15" s="8"/>
      <c r="AB15" s="7"/>
      <c r="AC15" s="7"/>
      <c r="AD15" s="6"/>
    </row>
    <row r="16" spans="1:30" ht="66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36</v>
      </c>
      <c r="M16" s="21" t="s">
        <v>37</v>
      </c>
      <c r="N16" s="21" t="s">
        <v>38</v>
      </c>
      <c r="O16" s="21" t="s">
        <v>39</v>
      </c>
      <c r="P16" s="21" t="s">
        <v>40</v>
      </c>
      <c r="Q16" s="21" t="s">
        <v>41</v>
      </c>
      <c r="R16" s="21" t="s">
        <v>42</v>
      </c>
      <c r="S16" s="21" t="s">
        <v>43</v>
      </c>
      <c r="T16" s="21" t="s">
        <v>44</v>
      </c>
      <c r="U16" s="21" t="s">
        <v>45</v>
      </c>
      <c r="V16" s="21" t="s">
        <v>46</v>
      </c>
      <c r="W16" s="21" t="s">
        <v>47</v>
      </c>
      <c r="X16" s="21" t="s">
        <v>48</v>
      </c>
      <c r="Y16" s="21" t="s">
        <v>49</v>
      </c>
      <c r="Z16" s="21" t="s">
        <v>50</v>
      </c>
      <c r="AA16" s="8"/>
      <c r="AB16" s="7"/>
      <c r="AC16" s="7"/>
      <c r="AD16" s="6"/>
    </row>
    <row r="17" spans="1:30" s="26" customForma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51</v>
      </c>
      <c r="M17" s="22" t="s">
        <v>52</v>
      </c>
      <c r="N17" s="22" t="s">
        <v>53</v>
      </c>
      <c r="O17" s="22" t="s">
        <v>54</v>
      </c>
      <c r="P17" s="22" t="s">
        <v>55</v>
      </c>
      <c r="Q17" s="22" t="s">
        <v>56</v>
      </c>
      <c r="R17" s="22" t="s">
        <v>57</v>
      </c>
      <c r="S17" s="22" t="s">
        <v>58</v>
      </c>
      <c r="T17" s="22" t="s">
        <v>59</v>
      </c>
      <c r="U17" s="22" t="s">
        <v>60</v>
      </c>
      <c r="V17" s="22" t="s">
        <v>61</v>
      </c>
      <c r="W17" s="22" t="s">
        <v>62</v>
      </c>
      <c r="X17" s="22" t="s">
        <v>63</v>
      </c>
      <c r="Y17" s="22" t="s">
        <v>64</v>
      </c>
      <c r="Z17" s="22" t="s">
        <v>65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25.5">
      <c r="A18" s="27">
        <v>1</v>
      </c>
      <c r="B18" s="28" t="s">
        <v>66</v>
      </c>
      <c r="C18" s="55" t="s">
        <v>67</v>
      </c>
      <c r="D18" s="57" t="s">
        <v>68</v>
      </c>
      <c r="E18" s="29">
        <v>10</v>
      </c>
      <c r="F18" s="30"/>
      <c r="G18" s="29"/>
      <c r="H18" s="31"/>
      <c r="I18" s="31"/>
      <c r="J18" s="32">
        <v>1.0379</v>
      </c>
      <c r="K18" s="29" t="str">
        <f>IF(SUM(F18)=0,"",F18*J18)</f>
        <v/>
      </c>
      <c r="L18" s="33">
        <v>22750</v>
      </c>
      <c r="M18" s="33">
        <v>22083.332999999999</v>
      </c>
      <c r="N18" s="58">
        <v>22500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>
        <f>COUNTIF(K18:Z18,"&gt;0")</f>
        <v>3</v>
      </c>
      <c r="AB18" s="56">
        <f>CEILING(SUM(K18:Z18)/COUNTIF(K18:Z18,"&gt;0"),0.01)</f>
        <v>22444.45</v>
      </c>
      <c r="AC18" s="56">
        <f>AB18*E18</f>
        <v>224444.5</v>
      </c>
      <c r="AD18" s="35">
        <f>STDEV(K18:Z18)/AB18*100</f>
        <v>1.5005394907470704</v>
      </c>
    </row>
    <row r="19" spans="1:30" ht="25.5">
      <c r="A19" s="27">
        <v>2</v>
      </c>
      <c r="B19" s="28" t="s">
        <v>69</v>
      </c>
      <c r="C19" s="55" t="s">
        <v>70</v>
      </c>
      <c r="D19" s="57" t="s">
        <v>68</v>
      </c>
      <c r="E19" s="29">
        <v>20</v>
      </c>
      <c r="F19" s="30"/>
      <c r="G19" s="29"/>
      <c r="H19" s="31"/>
      <c r="I19" s="31"/>
      <c r="J19" s="32">
        <v>1.0379</v>
      </c>
      <c r="K19" s="29" t="str">
        <f>IF(SUM(F19)=0,"",F19*J19)</f>
        <v/>
      </c>
      <c r="L19" s="33">
        <v>22333.332999999999</v>
      </c>
      <c r="M19" s="33">
        <v>19166.666000000001</v>
      </c>
      <c r="N19" s="58">
        <v>21250</v>
      </c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>
        <f>COUNTIF(K19:Z19,"&gt;0")</f>
        <v>3</v>
      </c>
      <c r="AB19" s="56">
        <f>CEILING(SUM(K19:Z19)/COUNTIF(K19:Z19,"&gt;0"),0.01)</f>
        <v>20916.670000000002</v>
      </c>
      <c r="AC19" s="56">
        <f>AB19*E19</f>
        <v>418333.4</v>
      </c>
      <c r="AD19" s="35">
        <f>STDEV(K19:Z19)/AB19*100</f>
        <v>7.6945049509675361</v>
      </c>
    </row>
    <row r="20" spans="1:30" ht="12.75" customHeight="1">
      <c r="A20" s="36"/>
      <c r="B20" s="37"/>
      <c r="C20" s="4" t="s">
        <v>71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9"/>
      <c r="AC20" s="39">
        <f>SUM(AC18:AC19)</f>
        <v>642777.9</v>
      </c>
      <c r="AD20" s="40"/>
    </row>
    <row r="21" spans="1:30"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2"/>
    </row>
    <row r="22" spans="1:30" s="43" customFormat="1" hidden="1">
      <c r="C22" s="43" t="s">
        <v>72</v>
      </c>
    </row>
    <row r="23" spans="1:30" s="43" customFormat="1" hidden="1">
      <c r="C23" s="44" t="s">
        <v>73</v>
      </c>
    </row>
    <row r="24" spans="1:30" s="43" customFormat="1" hidden="1">
      <c r="C24" s="44" t="s">
        <v>74</v>
      </c>
    </row>
    <row r="25" spans="1:30" s="43" customFormat="1" hidden="1">
      <c r="C25" s="44" t="s">
        <v>75</v>
      </c>
    </row>
    <row r="26" spans="1:30">
      <c r="L26" s="45"/>
    </row>
    <row r="27" spans="1:30" s="46" customFormat="1" ht="15.75">
      <c r="C27" s="47" t="s">
        <v>76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46" customFormat="1" ht="15.7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46" customFormat="1" ht="15.75">
      <c r="C29" s="48">
        <v>44776</v>
      </c>
      <c r="D29" s="49"/>
      <c r="E29" s="49"/>
      <c r="F29" s="3" t="s">
        <v>77</v>
      </c>
      <c r="G29" s="3"/>
      <c r="H29" s="3"/>
      <c r="I29" s="3"/>
      <c r="J29" s="3"/>
      <c r="K29" s="50"/>
      <c r="L29" s="3"/>
      <c r="M29" s="3"/>
      <c r="N29" s="3"/>
      <c r="O29" s="51"/>
      <c r="P29" s="51"/>
      <c r="Q29" s="15"/>
      <c r="R29" s="15"/>
      <c r="S29" s="15"/>
      <c r="T29" s="15"/>
      <c r="U29" s="15"/>
      <c r="V29" s="49"/>
      <c r="W29" s="49"/>
      <c r="X29" s="49"/>
      <c r="Y29" s="49"/>
      <c r="Z29" s="49"/>
      <c r="AA29" s="49"/>
      <c r="AB29" s="49"/>
      <c r="AC29" s="52"/>
    </row>
    <row r="30" spans="1:30" s="46" customFormat="1" ht="15.75">
      <c r="C30" s="53" t="s">
        <v>78</v>
      </c>
      <c r="D30" s="49"/>
      <c r="E30" s="49"/>
      <c r="F30" s="2" t="s">
        <v>79</v>
      </c>
      <c r="G30" s="2"/>
      <c r="H30" s="2"/>
      <c r="I30" s="2"/>
      <c r="J30" s="2"/>
      <c r="K30" s="15"/>
      <c r="L30" s="1" t="s">
        <v>80</v>
      </c>
      <c r="M30" s="1"/>
      <c r="N30" s="1"/>
      <c r="O30" s="51"/>
      <c r="P30" s="51"/>
      <c r="Q30" s="15"/>
      <c r="R30" s="15"/>
      <c r="S30" s="15"/>
      <c r="T30" s="15"/>
      <c r="U30" s="15"/>
      <c r="V30" s="49"/>
      <c r="W30" s="49"/>
      <c r="X30" s="49"/>
      <c r="Y30" s="49"/>
      <c r="Z30" s="49"/>
      <c r="AA30" s="49"/>
      <c r="AB30" s="49"/>
    </row>
    <row r="31" spans="1:30">
      <c r="C31" s="54"/>
      <c r="V31" s="50"/>
      <c r="W31" s="50"/>
      <c r="X31" s="50"/>
      <c r="Y31" s="50"/>
      <c r="Z31" s="50"/>
      <c r="AA31" s="50"/>
      <c r="AB31" s="50"/>
    </row>
    <row r="32" spans="1:30">
      <c r="C32" s="47" t="s">
        <v>81</v>
      </c>
      <c r="V32" s="50"/>
      <c r="W32" s="50"/>
      <c r="X32" s="50"/>
      <c r="Y32" s="50"/>
      <c r="Z32" s="50"/>
      <c r="AA32" s="50"/>
      <c r="AB32" s="50"/>
    </row>
    <row r="33" spans="3:30">
      <c r="V33" s="50"/>
      <c r="W33" s="50"/>
      <c r="X33" s="50"/>
      <c r="Y33" s="50"/>
      <c r="Z33" s="50"/>
      <c r="AA33" s="50"/>
      <c r="AB33" s="50"/>
    </row>
    <row r="34" spans="3:30">
      <c r="C34" s="48">
        <v>44778</v>
      </c>
      <c r="D34" s="49"/>
      <c r="E34" s="49"/>
      <c r="F34" s="3" t="s">
        <v>84</v>
      </c>
      <c r="G34" s="3"/>
      <c r="H34" s="3"/>
      <c r="I34" s="3"/>
      <c r="J34" s="3"/>
      <c r="K34" s="50"/>
      <c r="L34" s="3"/>
      <c r="M34" s="3"/>
      <c r="N34" s="3"/>
      <c r="O34" s="51"/>
      <c r="P34" s="51"/>
      <c r="V34" s="49"/>
      <c r="W34" s="49"/>
      <c r="X34" s="49"/>
      <c r="Y34" s="49"/>
      <c r="Z34" s="49"/>
      <c r="AA34" s="49"/>
      <c r="AB34" s="49"/>
    </row>
    <row r="35" spans="3:30">
      <c r="C35" s="53" t="s">
        <v>78</v>
      </c>
      <c r="D35" s="49"/>
      <c r="E35" s="49"/>
      <c r="F35" s="2" t="s">
        <v>79</v>
      </c>
      <c r="G35" s="2"/>
      <c r="H35" s="2"/>
      <c r="I35" s="2"/>
      <c r="J35" s="2"/>
      <c r="L35" s="1" t="s">
        <v>80</v>
      </c>
      <c r="M35" s="1"/>
      <c r="N35" s="1"/>
      <c r="O35" s="51"/>
      <c r="P35" s="51"/>
      <c r="V35" s="49"/>
      <c r="W35" s="49"/>
      <c r="X35" s="49"/>
      <c r="Y35" s="49"/>
      <c r="Z35" s="49"/>
      <c r="AA35" s="49"/>
      <c r="AB35" s="49"/>
    </row>
    <row r="38" spans="3:30">
      <c r="C38" s="47" t="s">
        <v>82</v>
      </c>
    </row>
    <row r="40" spans="3:30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</sheetData>
  <autoFilter ref="A17:AD20"/>
  <mergeCells count="38">
    <mergeCell ref="F34:J34"/>
    <mergeCell ref="L34:N34"/>
    <mergeCell ref="F35:J35"/>
    <mergeCell ref="L35:N35"/>
    <mergeCell ref="C40:AD40"/>
    <mergeCell ref="C20:M20"/>
    <mergeCell ref="F29:J29"/>
    <mergeCell ref="L29:N29"/>
    <mergeCell ref="F30:J30"/>
    <mergeCell ref="L30:N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14</cp:revision>
  <cp:lastPrinted>2019-10-25T15:15:52Z</cp:lastPrinted>
  <dcterms:created xsi:type="dcterms:W3CDTF">1996-10-08T23:32:33Z</dcterms:created>
  <dcterms:modified xsi:type="dcterms:W3CDTF">2022-08-05T06:16:06Z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